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tabRatio="776" activeTab="5"/>
  </bookViews>
  <sheets>
    <sheet name="Lucroazia-Teozambico" sheetId="1" r:id="rId1"/>
    <sheet name="Pedragana-Lucile" sheetId="2" r:id="rId2"/>
    <sheet name="Longastein-Costa da Killer" sheetId="3" r:id="rId3"/>
    <sheet name="Paolonia-Colivia" sheetId="4" r:id="rId4"/>
    <sheet name="Brazuca-Janzania" sheetId="5" r:id="rId5"/>
    <sheet name="Trio Nige-Guinea Brigliao" sheetId="6" r:id="rId6"/>
  </sheets>
  <definedNames/>
  <calcPr fullCalcOnLoad="1"/>
</workbook>
</file>

<file path=xl/comments1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<sst xmlns="http://schemas.openxmlformats.org/spreadsheetml/2006/main" count="888" uniqueCount="146">
  <si>
    <t>Ruolo</t>
  </si>
  <si>
    <t>Nome</t>
  </si>
  <si>
    <t>Voto</t>
  </si>
  <si>
    <t>P</t>
  </si>
  <si>
    <t>D</t>
  </si>
  <si>
    <t>C</t>
  </si>
  <si>
    <t>A</t>
  </si>
  <si>
    <t>Mod. centr</t>
  </si>
  <si>
    <t>Num difensori</t>
  </si>
  <si>
    <t>ev Scarto 1</t>
  </si>
  <si>
    <t>ev Scarto 2</t>
  </si>
  <si>
    <t>ev Scarto 3</t>
  </si>
  <si>
    <t>Media</t>
  </si>
  <si>
    <t>x Mod difesa</t>
  </si>
  <si>
    <t>MD</t>
  </si>
  <si>
    <t>MC</t>
  </si>
  <si>
    <t>Punti</t>
  </si>
  <si>
    <t>centr. Uff</t>
  </si>
  <si>
    <t>Num centr</t>
  </si>
  <si>
    <t>ev ufficio 1</t>
  </si>
  <si>
    <t>ev ufficio 2</t>
  </si>
  <si>
    <t>somma cen</t>
  </si>
  <si>
    <t>DIFF</t>
  </si>
  <si>
    <t>bonus cen :</t>
  </si>
  <si>
    <t>Gol punti</t>
  </si>
  <si>
    <t>Gol distacco</t>
  </si>
  <si>
    <t>Gol miseria</t>
  </si>
  <si>
    <t>Risultato</t>
  </si>
  <si>
    <t>Assist</t>
  </si>
  <si>
    <t>CASA</t>
  </si>
  <si>
    <t>Gol/R+</t>
  </si>
  <si>
    <t>Esp</t>
  </si>
  <si>
    <t>Amm</t>
  </si>
  <si>
    <t>R</t>
  </si>
  <si>
    <t>da</t>
  </si>
  <si>
    <t>a</t>
  </si>
  <si>
    <t>pt.</t>
  </si>
  <si>
    <t>Gol/R-</t>
  </si>
  <si>
    <t>Riserve</t>
  </si>
  <si>
    <t xml:space="preserve">Riserve </t>
  </si>
  <si>
    <t>TRAS.</t>
  </si>
  <si>
    <t>MA</t>
  </si>
  <si>
    <t>MP</t>
  </si>
  <si>
    <t>Squadra 1</t>
  </si>
  <si>
    <t>Squadra 2</t>
  </si>
  <si>
    <t>Gol sq1</t>
  </si>
  <si>
    <t>Gol sq2</t>
  </si>
  <si>
    <t>Dif. Uff</t>
  </si>
  <si>
    <t>Pt.</t>
  </si>
  <si>
    <t>Rig.</t>
  </si>
  <si>
    <t>NEUER</t>
  </si>
  <si>
    <t>SERGIO RAMOS</t>
  </si>
  <si>
    <t>THIAGO SILVA</t>
  </si>
  <si>
    <t>SRNA</t>
  </si>
  <si>
    <t>OSCAR</t>
  </si>
  <si>
    <t>MERTENS</t>
  </si>
  <si>
    <t>ROBBEN</t>
  </si>
  <si>
    <t>CUADRADO</t>
  </si>
  <si>
    <t>MESSI</t>
  </si>
  <si>
    <t>DIEGO COSTA</t>
  </si>
  <si>
    <t>FRED</t>
  </si>
  <si>
    <t>WEIDENFELLER</t>
  </si>
  <si>
    <t>NAGATOMO</t>
  </si>
  <si>
    <t>ARMERO</t>
  </si>
  <si>
    <t>POGBA</t>
  </si>
  <si>
    <t>GUARIN</t>
  </si>
  <si>
    <t>NEYMAR</t>
  </si>
  <si>
    <t>SLIMANI</t>
  </si>
  <si>
    <t>JULIO CESAR</t>
  </si>
  <si>
    <t>DANI ALVES</t>
  </si>
  <si>
    <t>MARCELO</t>
  </si>
  <si>
    <t>LAHM</t>
  </si>
  <si>
    <t>INIESTA       cpt</t>
  </si>
  <si>
    <t>MARCHISIO</t>
  </si>
  <si>
    <t>CAVANI</t>
  </si>
  <si>
    <t>HIGUAIN</t>
  </si>
  <si>
    <t>JEFFERSON</t>
  </si>
  <si>
    <t>COENTRAO</t>
  </si>
  <si>
    <t>DZEMAILI</t>
  </si>
  <si>
    <t>BENZEMA</t>
  </si>
  <si>
    <t>GODIN</t>
  </si>
  <si>
    <t>OZIL</t>
  </si>
  <si>
    <t>DI MARIA</t>
  </si>
  <si>
    <t>RODRIGUEZ J</t>
  </si>
  <si>
    <t>BRUNO ALVES</t>
  </si>
  <si>
    <t>VARANE</t>
  </si>
  <si>
    <t>INIESTA</t>
  </si>
  <si>
    <t>NANI</t>
  </si>
  <si>
    <t>MARTINEZ J</t>
  </si>
  <si>
    <t>POSTIGA</t>
  </si>
  <si>
    <t>EVRA</t>
  </si>
  <si>
    <t>HAZARD</t>
  </si>
  <si>
    <t>GARAY</t>
  </si>
  <si>
    <t>VERRATTI</t>
  </si>
  <si>
    <t>CANDREVA</t>
  </si>
  <si>
    <t>GERVINHO</t>
  </si>
  <si>
    <t>SANCHEZ</t>
  </si>
  <si>
    <t>DAVID LUIZ</t>
  </si>
  <si>
    <t>GOTZE</t>
  </si>
  <si>
    <t>MULLER</t>
  </si>
  <si>
    <t>SUAREZ</t>
  </si>
  <si>
    <t>DE SCIGLIO</t>
  </si>
  <si>
    <t>BUSQUETS0</t>
  </si>
  <si>
    <t>BALOTELLI</t>
  </si>
  <si>
    <t>SON</t>
  </si>
  <si>
    <t>ROMERO</t>
  </si>
  <si>
    <t>LICHTSTEINER</t>
  </si>
  <si>
    <t>ANDUJAR</t>
  </si>
  <si>
    <t>VERMAELEN</t>
  </si>
  <si>
    <t>ZUNIGA</t>
  </si>
  <si>
    <t>LUKAKU</t>
  </si>
  <si>
    <t>STOKER</t>
  </si>
  <si>
    <t>RAMOS</t>
  </si>
  <si>
    <t>KROOS</t>
  </si>
  <si>
    <t>RONALDO</t>
  </si>
  <si>
    <t>VAN PERSIE</t>
  </si>
  <si>
    <t>LUIZ</t>
  </si>
  <si>
    <t>GOUHLAM</t>
  </si>
  <si>
    <t>ASAMOAH</t>
  </si>
  <si>
    <t>BRENES</t>
  </si>
  <si>
    <t>JAANMAT</t>
  </si>
  <si>
    <t>JUANFRAN</t>
  </si>
  <si>
    <t>PAULINHO</t>
  </si>
  <si>
    <t>MARTINEZ</t>
  </si>
  <si>
    <t>CURTOIS</t>
  </si>
  <si>
    <t>ZABALETA</t>
  </si>
  <si>
    <t>YAYA TOURE'</t>
  </si>
  <si>
    <t>RODRIGUEZ</t>
  </si>
  <si>
    <t>MIGNOLET</t>
  </si>
  <si>
    <t>DE BRUYNE</t>
  </si>
  <si>
    <t>DZEKO</t>
  </si>
  <si>
    <t>BUFFON</t>
  </si>
  <si>
    <t>JORDI ALBA</t>
  </si>
  <si>
    <t>PIRLO</t>
  </si>
  <si>
    <t>XAVI</t>
  </si>
  <si>
    <t>MESSI        cpt</t>
  </si>
  <si>
    <t>IMMOBILE</t>
  </si>
  <si>
    <t>SIRIGU</t>
  </si>
  <si>
    <t>DANTE</t>
  </si>
  <si>
    <t>LAMPARD</t>
  </si>
  <si>
    <t>DE JONG</t>
  </si>
  <si>
    <t>DROGBA</t>
  </si>
  <si>
    <t>PARK</t>
  </si>
  <si>
    <t>VRSAJEVIC</t>
  </si>
  <si>
    <t>CAHILL</t>
  </si>
  <si>
    <t>BOATENG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</si>
</sst>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7" borderId="26" xfId="0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41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D60" sqref="D60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" t="s">
        <v>68</v>
      </c>
      <c r="E4" s="18">
        <v>6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6</v>
      </c>
      <c r="R4" s="5"/>
      <c r="S4" s="5"/>
      <c r="T4" s="43"/>
      <c r="Z4" s="17" t="s">
        <v>3</v>
      </c>
      <c r="AA4" s="40" t="s">
        <v>68</v>
      </c>
      <c r="AB4" s="18">
        <v>6</v>
      </c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6</v>
      </c>
    </row>
    <row r="5" spans="1:40" ht="15">
      <c r="A5" s="44"/>
      <c r="C5" s="10" t="s">
        <v>4</v>
      </c>
      <c r="D5" s="4" t="s">
        <v>69</v>
      </c>
      <c r="E5" s="4">
        <v>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</v>
      </c>
      <c r="R5" s="5"/>
      <c r="S5" s="5"/>
      <c r="T5" s="44"/>
      <c r="Z5" s="10" t="s">
        <v>4</v>
      </c>
      <c r="AA5" s="40" t="s">
        <v>52</v>
      </c>
      <c r="AB5" s="4">
        <v>7</v>
      </c>
      <c r="AC5" s="4">
        <v>-0.5</v>
      </c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7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6.5</v>
      </c>
    </row>
    <row r="6" spans="1:40" ht="15">
      <c r="A6" s="44"/>
      <c r="C6" s="10" t="s">
        <v>4</v>
      </c>
      <c r="D6" s="4" t="s">
        <v>70</v>
      </c>
      <c r="E6" s="4">
        <v>5.5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5.5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5.5</v>
      </c>
      <c r="R6" s="5"/>
      <c r="S6" s="5"/>
      <c r="T6" s="44"/>
      <c r="Z6" s="10" t="s">
        <v>4</v>
      </c>
      <c r="AA6" s="40" t="s">
        <v>69</v>
      </c>
      <c r="AB6" s="4">
        <v>5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5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5</v>
      </c>
    </row>
    <row r="7" spans="1:40" ht="15">
      <c r="A7" s="44"/>
      <c r="C7" s="10" t="s">
        <v>4</v>
      </c>
      <c r="D7" s="4" t="s">
        <v>132</v>
      </c>
      <c r="E7" s="4">
        <v>4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4</v>
      </c>
      <c r="N7" s="3">
        <f t="shared" si="12"/>
      </c>
      <c r="O7" s="3">
        <f t="shared" si="1"/>
      </c>
      <c r="P7" s="3">
        <f t="shared" si="2"/>
      </c>
      <c r="Q7" s="21">
        <f t="shared" si="3"/>
        <v>4</v>
      </c>
      <c r="R7" s="5"/>
      <c r="S7" s="5"/>
      <c r="T7" s="44"/>
      <c r="W7" s="2">
        <f>COUNTIF(Z4:Z21,"DU")</f>
        <v>0</v>
      </c>
      <c r="Z7" s="10" t="s">
        <v>4</v>
      </c>
      <c r="AA7" s="40" t="s">
        <v>90</v>
      </c>
      <c r="AB7" s="4">
        <v>6.5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6.5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6.5</v>
      </c>
    </row>
    <row r="8" spans="1:40" ht="15">
      <c r="A8" s="44"/>
      <c r="C8" s="10" t="s">
        <v>5</v>
      </c>
      <c r="D8" s="4" t="s">
        <v>55</v>
      </c>
      <c r="E8" s="4">
        <v>6.5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6.5</v>
      </c>
      <c r="P8" s="3">
        <f t="shared" si="2"/>
      </c>
      <c r="Q8" s="21">
        <f t="shared" si="3"/>
        <v>6.5</v>
      </c>
      <c r="R8" s="5"/>
      <c r="S8" s="5"/>
      <c r="T8" s="44"/>
      <c r="W8" s="2">
        <f>COUNTIF(Z5:Z22,"CU")</f>
        <v>0</v>
      </c>
      <c r="Z8" s="10" t="s">
        <v>5</v>
      </c>
      <c r="AA8" s="40" t="s">
        <v>91</v>
      </c>
      <c r="AB8" s="4">
        <v>7</v>
      </c>
      <c r="AC8" s="4"/>
      <c r="AD8" s="4"/>
      <c r="AE8" s="4"/>
      <c r="AF8" s="4"/>
      <c r="AG8" s="4">
        <v>1</v>
      </c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</v>
      </c>
      <c r="AM8" s="3">
        <f t="shared" si="5"/>
      </c>
      <c r="AN8" s="21">
        <f t="shared" si="11"/>
        <v>8</v>
      </c>
    </row>
    <row r="9" spans="1:40" ht="15">
      <c r="A9" s="44"/>
      <c r="C9" s="10" t="s">
        <v>5</v>
      </c>
      <c r="D9" s="4" t="s">
        <v>72</v>
      </c>
      <c r="E9" s="4">
        <v>6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6</v>
      </c>
      <c r="P9" s="3">
        <f t="shared" si="2"/>
      </c>
      <c r="Q9" s="21">
        <f t="shared" si="3"/>
        <v>6</v>
      </c>
      <c r="R9" s="5"/>
      <c r="S9" s="5"/>
      <c r="T9" s="44"/>
      <c r="W9" s="2">
        <f>SUM(W7:W8)</f>
        <v>0</v>
      </c>
      <c r="Z9" s="10" t="s">
        <v>5</v>
      </c>
      <c r="AA9" s="40" t="s">
        <v>64</v>
      </c>
      <c r="AB9" s="4">
        <v>6.5</v>
      </c>
      <c r="AC9" s="4"/>
      <c r="AD9" s="4"/>
      <c r="AE9" s="4"/>
      <c r="AF9" s="4"/>
      <c r="AG9" s="4">
        <v>1</v>
      </c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6.5</v>
      </c>
      <c r="AM9" s="3">
        <f t="shared" si="5"/>
      </c>
      <c r="AN9" s="21">
        <f t="shared" si="11"/>
        <v>7.5</v>
      </c>
    </row>
    <row r="10" spans="1:40" ht="15">
      <c r="A10" s="44"/>
      <c r="C10" s="10" t="s">
        <v>5</v>
      </c>
      <c r="D10" s="4" t="s">
        <v>64</v>
      </c>
      <c r="E10" s="4">
        <v>6.5</v>
      </c>
      <c r="F10" s="4"/>
      <c r="G10" s="4"/>
      <c r="H10" s="4"/>
      <c r="I10" s="4"/>
      <c r="J10" s="4">
        <v>1</v>
      </c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6.5</v>
      </c>
      <c r="P10" s="3">
        <f t="shared" si="2"/>
      </c>
      <c r="Q10" s="21">
        <f t="shared" si="3"/>
        <v>7.5</v>
      </c>
      <c r="R10" s="5"/>
      <c r="S10" s="5"/>
      <c r="T10" s="44"/>
      <c r="Z10" s="10" t="s">
        <v>5</v>
      </c>
      <c r="AA10" s="40" t="s">
        <v>55</v>
      </c>
      <c r="AB10" s="4">
        <v>6.5</v>
      </c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6.5</v>
      </c>
      <c r="AM10" s="3">
        <f t="shared" si="5"/>
      </c>
      <c r="AN10" s="21">
        <f t="shared" si="11"/>
        <v>6.5</v>
      </c>
    </row>
    <row r="11" spans="1:40" ht="15">
      <c r="A11" s="44"/>
      <c r="C11" s="10" t="s">
        <v>5</v>
      </c>
      <c r="D11" s="4" t="s">
        <v>57</v>
      </c>
      <c r="E11" s="4">
        <v>7.5</v>
      </c>
      <c r="F11" s="4"/>
      <c r="G11" s="4"/>
      <c r="H11" s="4"/>
      <c r="I11" s="4"/>
      <c r="J11" s="4">
        <v>1</v>
      </c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7.5</v>
      </c>
      <c r="P11" s="3">
        <f t="shared" si="2"/>
      </c>
      <c r="Q11" s="21">
        <f t="shared" si="3"/>
        <v>8.5</v>
      </c>
      <c r="R11" s="5"/>
      <c r="S11" s="5"/>
      <c r="T11" s="44"/>
      <c r="Z11" s="10" t="s">
        <v>5</v>
      </c>
      <c r="AA11" s="40" t="s">
        <v>56</v>
      </c>
      <c r="AB11" s="4">
        <v>7.5</v>
      </c>
      <c r="AC11" s="4"/>
      <c r="AD11" s="4"/>
      <c r="AE11" s="4">
        <v>3</v>
      </c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7.5</v>
      </c>
      <c r="AM11" s="3">
        <f t="shared" si="5"/>
      </c>
      <c r="AN11" s="21">
        <f t="shared" si="11"/>
        <v>10.5</v>
      </c>
    </row>
    <row r="12" spans="1:40" ht="15">
      <c r="A12" s="44"/>
      <c r="C12" s="10" t="s">
        <v>6</v>
      </c>
      <c r="D12" s="4" t="s">
        <v>66</v>
      </c>
      <c r="E12" s="4">
        <v>7</v>
      </c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1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8</v>
      </c>
      <c r="R12" s="5"/>
      <c r="S12" s="5"/>
      <c r="T12" s="44"/>
      <c r="Z12" s="10" t="s">
        <v>6</v>
      </c>
      <c r="AA12" s="40" t="s">
        <v>58</v>
      </c>
      <c r="AB12" s="4">
        <v>7</v>
      </c>
      <c r="AC12" s="4"/>
      <c r="AD12" s="4"/>
      <c r="AE12" s="4">
        <v>3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10</v>
      </c>
    </row>
    <row r="13" spans="1:40" ht="15">
      <c r="A13" s="44"/>
      <c r="C13" s="10" t="s">
        <v>6</v>
      </c>
      <c r="D13" s="4" t="s">
        <v>74</v>
      </c>
      <c r="E13" s="4">
        <v>7.5</v>
      </c>
      <c r="F13" s="4"/>
      <c r="G13" s="4"/>
      <c r="H13" s="4"/>
      <c r="I13" s="4"/>
      <c r="J13" s="4">
        <v>1</v>
      </c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1.5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10</v>
      </c>
      <c r="R13" s="5"/>
      <c r="S13" s="5"/>
      <c r="T13" s="44"/>
      <c r="Z13" s="10" t="s">
        <v>6</v>
      </c>
      <c r="AA13" s="40" t="s">
        <v>59</v>
      </c>
      <c r="AB13" s="4">
        <v>5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5</v>
      </c>
    </row>
    <row r="14" spans="1:40" ht="15">
      <c r="A14" s="44"/>
      <c r="C14" s="10" t="s">
        <v>6</v>
      </c>
      <c r="D14" s="4" t="s">
        <v>75</v>
      </c>
      <c r="E14" s="4">
        <v>4.5</v>
      </c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4.5</v>
      </c>
      <c r="R14" s="5"/>
      <c r="S14" s="5"/>
      <c r="T14" s="44"/>
      <c r="Z14" s="10" t="s">
        <v>6</v>
      </c>
      <c r="AA14" s="40" t="s">
        <v>66</v>
      </c>
      <c r="AB14" s="4">
        <v>7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1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8</v>
      </c>
    </row>
    <row r="15" spans="1:40" ht="15">
      <c r="A15" s="44"/>
      <c r="C15" s="10" t="s">
        <v>33</v>
      </c>
      <c r="D15" s="4" t="s">
        <v>76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0" t="s">
        <v>76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" t="s">
        <v>71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0" t="s">
        <v>77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" t="s">
        <v>144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0" t="s">
        <v>92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" t="s">
        <v>73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0" t="s">
        <v>93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" t="s">
        <v>78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0" t="s">
        <v>94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" t="s">
        <v>145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0" t="s">
        <v>95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" t="s">
        <v>79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0" t="s">
        <v>96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1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-0.5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4.833333333333333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1</v>
      </c>
      <c r="AF31" s="2">
        <f>SUM(AF32:AF44)</f>
        <v>4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26.5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1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-1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4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-0.5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69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78.5</v>
      </c>
    </row>
    <row r="48" spans="18:25" ht="15.75" thickBot="1">
      <c r="R48" s="31">
        <f>Y48</f>
        <v>71</v>
      </c>
      <c r="S48" s="30" t="str">
        <f>CONCATENATE(U48,"-",U49)</f>
        <v>1-5</v>
      </c>
      <c r="T48" s="32">
        <f>Y49</f>
        <v>81</v>
      </c>
      <c r="U48" s="2">
        <f>SUM(V48:X48)</f>
        <v>1</v>
      </c>
      <c r="V48" s="2">
        <f>IF(AND(Y49&lt;59,Y48&gt;=62),1,0)</f>
        <v>0</v>
      </c>
      <c r="W48" s="2">
        <f>IF((Y48-10)&gt;=Y49,1,0)</f>
        <v>0</v>
      </c>
      <c r="X48" s="2">
        <f>AE31</f>
        <v>1</v>
      </c>
      <c r="Y48" s="2">
        <f>SUM(Q4:Q24)</f>
        <v>71</v>
      </c>
    </row>
    <row r="49" spans="18:25" ht="15">
      <c r="R49" s="5"/>
      <c r="S49" s="5"/>
      <c r="U49" s="2">
        <f>SUM(V49:X49)</f>
        <v>5</v>
      </c>
      <c r="V49" s="2">
        <f>IF(AND(Y48&lt;59,Y49&gt;=62),1,0)</f>
        <v>0</v>
      </c>
      <c r="W49" s="2">
        <f>IF((Y49-10)&gt;=Y48,1,0)</f>
        <v>1</v>
      </c>
      <c r="X49" s="2">
        <f>AF31</f>
        <v>4</v>
      </c>
      <c r="Y49" s="2">
        <f>SUM(AN4:AN23)</f>
        <v>81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6.166666666666667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0.5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27.5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1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8" dxfId="0">
      <formula>$C$35&lt;&gt;7</formula>
    </cfRule>
  </conditionalFormatting>
  <conditionalFormatting sqref="C4:C21 Z4:Z21">
    <cfRule type="expression" priority="10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G59" sqref="G59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6" t="s">
        <v>50</v>
      </c>
      <c r="E4" s="18">
        <v>6</v>
      </c>
      <c r="F4" s="18"/>
      <c r="G4" s="18"/>
      <c r="H4" s="18"/>
      <c r="I4" s="18">
        <v>-2</v>
      </c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4</v>
      </c>
      <c r="R4" s="5"/>
      <c r="S4" s="5"/>
      <c r="T4" s="43"/>
      <c r="Z4" s="17" t="s">
        <v>3</v>
      </c>
      <c r="AA4" s="40" t="s">
        <v>50</v>
      </c>
      <c r="AB4" s="18">
        <v>6</v>
      </c>
      <c r="AC4" s="18"/>
      <c r="AD4" s="18"/>
      <c r="AE4" s="18"/>
      <c r="AF4" s="18">
        <v>-2</v>
      </c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4</v>
      </c>
    </row>
    <row r="5" spans="1:40" ht="15">
      <c r="A5" s="44"/>
      <c r="C5" s="10" t="s">
        <v>4</v>
      </c>
      <c r="D5" s="46" t="s">
        <v>51</v>
      </c>
      <c r="E5" s="4">
        <v>4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4</v>
      </c>
      <c r="N5" s="3">
        <f>IF(C5="DU",E5,"")</f>
      </c>
      <c r="O5" s="3">
        <f t="shared" si="1"/>
      </c>
      <c r="P5" s="3">
        <f t="shared" si="2"/>
      </c>
      <c r="Q5" s="21">
        <f t="shared" si="3"/>
        <v>4</v>
      </c>
      <c r="R5" s="5"/>
      <c r="S5" s="5"/>
      <c r="T5" s="44"/>
      <c r="Z5" s="10" t="s">
        <v>4</v>
      </c>
      <c r="AA5" s="40" t="s">
        <v>51</v>
      </c>
      <c r="AB5" s="4">
        <v>4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4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4</v>
      </c>
    </row>
    <row r="6" spans="1:40" ht="15">
      <c r="A6" s="44"/>
      <c r="C6" s="10" t="s">
        <v>4</v>
      </c>
      <c r="D6" s="46" t="s">
        <v>97</v>
      </c>
      <c r="E6" s="4">
        <v>6.5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6.5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6.5</v>
      </c>
      <c r="R6" s="5"/>
      <c r="S6" s="5"/>
      <c r="T6" s="44"/>
      <c r="Z6" s="10" t="s">
        <v>4</v>
      </c>
      <c r="AA6" s="40" t="s">
        <v>52</v>
      </c>
      <c r="AB6" s="4">
        <v>7</v>
      </c>
      <c r="AC6" s="4">
        <v>-0.5</v>
      </c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7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6.5</v>
      </c>
    </row>
    <row r="7" spans="1:40" ht="15">
      <c r="A7" s="44"/>
      <c r="C7" s="10" t="s">
        <v>4</v>
      </c>
      <c r="D7" s="46" t="s">
        <v>80</v>
      </c>
      <c r="E7" s="4">
        <v>6</v>
      </c>
      <c r="F7" s="4">
        <v>-0.5</v>
      </c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6</v>
      </c>
      <c r="N7" s="3">
        <f t="shared" si="12"/>
      </c>
      <c r="O7" s="3">
        <f t="shared" si="1"/>
      </c>
      <c r="P7" s="3">
        <f t="shared" si="2"/>
      </c>
      <c r="Q7" s="21">
        <f t="shared" si="3"/>
        <v>5.5</v>
      </c>
      <c r="R7" s="5"/>
      <c r="S7" s="5"/>
      <c r="T7" s="44"/>
      <c r="W7" s="2">
        <f>COUNTIF(Z4:Z21,"DU")</f>
        <v>0</v>
      </c>
      <c r="Z7" s="10" t="s">
        <v>4</v>
      </c>
      <c r="AA7" s="40" t="s">
        <v>53</v>
      </c>
      <c r="AB7" s="4">
        <v>7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7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7</v>
      </c>
    </row>
    <row r="8" spans="1:40" ht="15">
      <c r="A8" s="44"/>
      <c r="C8" s="10" t="s">
        <v>5</v>
      </c>
      <c r="D8" s="46" t="s">
        <v>91</v>
      </c>
      <c r="E8" s="4">
        <v>7</v>
      </c>
      <c r="F8" s="4"/>
      <c r="G8" s="4"/>
      <c r="H8" s="4"/>
      <c r="I8" s="4"/>
      <c r="J8" s="4">
        <v>1</v>
      </c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7</v>
      </c>
      <c r="P8" s="3">
        <f t="shared" si="2"/>
      </c>
      <c r="Q8" s="21">
        <f t="shared" si="3"/>
        <v>8</v>
      </c>
      <c r="R8" s="5"/>
      <c r="S8" s="5"/>
      <c r="T8" s="44"/>
      <c r="W8" s="2">
        <f>COUNTIF(Z5:Z22,"CU")</f>
        <v>0</v>
      </c>
      <c r="Z8" s="10" t="s">
        <v>5</v>
      </c>
      <c r="AA8" s="40" t="s">
        <v>54</v>
      </c>
      <c r="AB8" s="4">
        <v>5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5</v>
      </c>
      <c r="AM8" s="3">
        <f t="shared" si="5"/>
      </c>
      <c r="AN8" s="21">
        <f t="shared" si="11"/>
        <v>5</v>
      </c>
    </row>
    <row r="9" spans="1:40" ht="15">
      <c r="A9" s="44"/>
      <c r="C9" s="10" t="s">
        <v>5</v>
      </c>
      <c r="D9" s="46" t="s">
        <v>98</v>
      </c>
      <c r="E9" s="4">
        <v>6.5</v>
      </c>
      <c r="F9" s="4"/>
      <c r="G9" s="4"/>
      <c r="H9" s="4">
        <v>3</v>
      </c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6.5</v>
      </c>
      <c r="P9" s="3">
        <f t="shared" si="2"/>
      </c>
      <c r="Q9" s="21">
        <f t="shared" si="3"/>
        <v>9.5</v>
      </c>
      <c r="R9" s="5"/>
      <c r="S9" s="5"/>
      <c r="T9" s="44"/>
      <c r="W9" s="2">
        <f>SUM(W7:W8)</f>
        <v>0</v>
      </c>
      <c r="Z9" s="10" t="s">
        <v>5</v>
      </c>
      <c r="AA9" s="40" t="s">
        <v>55</v>
      </c>
      <c r="AB9" s="4">
        <v>6.5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6.5</v>
      </c>
      <c r="AM9" s="3">
        <f t="shared" si="5"/>
      </c>
      <c r="AN9" s="21">
        <f t="shared" si="11"/>
        <v>6.5</v>
      </c>
    </row>
    <row r="10" spans="1:40" ht="15">
      <c r="A10" s="44"/>
      <c r="C10" s="10" t="s">
        <v>5</v>
      </c>
      <c r="D10" s="46" t="s">
        <v>56</v>
      </c>
      <c r="E10" s="4">
        <v>7.5</v>
      </c>
      <c r="F10" s="4"/>
      <c r="G10" s="4"/>
      <c r="H10" s="4">
        <v>3</v>
      </c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7.5</v>
      </c>
      <c r="P10" s="3">
        <f t="shared" si="2"/>
      </c>
      <c r="Q10" s="21">
        <f t="shared" si="3"/>
        <v>10.5</v>
      </c>
      <c r="R10" s="5"/>
      <c r="S10" s="5"/>
      <c r="T10" s="44"/>
      <c r="Z10" s="10" t="s">
        <v>5</v>
      </c>
      <c r="AA10" s="40" t="s">
        <v>56</v>
      </c>
      <c r="AB10" s="4">
        <v>7.5</v>
      </c>
      <c r="AC10" s="4"/>
      <c r="AD10" s="4"/>
      <c r="AE10" s="4">
        <v>3</v>
      </c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7.5</v>
      </c>
      <c r="AM10" s="3">
        <f t="shared" si="5"/>
      </c>
      <c r="AN10" s="21">
        <f t="shared" si="11"/>
        <v>10.5</v>
      </c>
    </row>
    <row r="11" spans="1:40" ht="15">
      <c r="A11" s="44"/>
      <c r="C11" s="10" t="s">
        <v>5</v>
      </c>
      <c r="D11" s="46" t="s">
        <v>55</v>
      </c>
      <c r="E11" s="4">
        <v>6.5</v>
      </c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6.5</v>
      </c>
      <c r="P11" s="3">
        <f t="shared" si="2"/>
      </c>
      <c r="Q11" s="21">
        <f t="shared" si="3"/>
        <v>6.5</v>
      </c>
      <c r="R11" s="5"/>
      <c r="S11" s="5"/>
      <c r="T11" s="44"/>
      <c r="Z11" s="10" t="s">
        <v>5</v>
      </c>
      <c r="AA11" s="40" t="s">
        <v>57</v>
      </c>
      <c r="AB11" s="4">
        <v>7.5</v>
      </c>
      <c r="AC11" s="4"/>
      <c r="AD11" s="4"/>
      <c r="AE11" s="4"/>
      <c r="AF11" s="4"/>
      <c r="AG11" s="4">
        <v>1</v>
      </c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7.5</v>
      </c>
      <c r="AM11" s="3">
        <f t="shared" si="5"/>
      </c>
      <c r="AN11" s="21">
        <f t="shared" si="11"/>
        <v>8.5</v>
      </c>
    </row>
    <row r="12" spans="1:40" ht="15">
      <c r="A12" s="44"/>
      <c r="C12" s="10" t="s">
        <v>6</v>
      </c>
      <c r="D12" s="46" t="s">
        <v>99</v>
      </c>
      <c r="E12" s="4">
        <v>6.5</v>
      </c>
      <c r="F12" s="4"/>
      <c r="G12" s="4"/>
      <c r="H12" s="4"/>
      <c r="I12" s="4"/>
      <c r="J12" s="4">
        <v>1</v>
      </c>
      <c r="K12" s="1">
        <f t="shared" si="6"/>
        <v>0</v>
      </c>
      <c r="L12" s="1">
        <f>IF(AND(C12="A",H12=0),(IF(E12&gt;=6.5,0.5,0)+IF(E12&gt;=7,0.5,0)+IF(E12&gt;=7.5,0.5,0)+IF(E12&gt;=8,0.5,0)),0)</f>
        <v>0.5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8</v>
      </c>
      <c r="R12" s="5"/>
      <c r="S12" s="5"/>
      <c r="T12" s="44"/>
      <c r="Z12" s="10" t="s">
        <v>6</v>
      </c>
      <c r="AA12" s="40" t="s">
        <v>58</v>
      </c>
      <c r="AB12" s="4">
        <v>7</v>
      </c>
      <c r="AC12" s="4"/>
      <c r="AD12" s="4"/>
      <c r="AE12" s="4">
        <v>3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10</v>
      </c>
    </row>
    <row r="13" spans="1:40" ht="15">
      <c r="A13" s="44"/>
      <c r="C13" s="10" t="s">
        <v>6</v>
      </c>
      <c r="D13" s="46" t="s">
        <v>66</v>
      </c>
      <c r="E13" s="4">
        <v>7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1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8</v>
      </c>
      <c r="R13" s="5"/>
      <c r="S13" s="5"/>
      <c r="T13" s="44"/>
      <c r="Z13" s="10" t="s">
        <v>6</v>
      </c>
      <c r="AA13" s="40" t="s">
        <v>59</v>
      </c>
      <c r="AB13" s="4">
        <v>5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5</v>
      </c>
    </row>
    <row r="14" spans="1:40" ht="15">
      <c r="A14" s="44"/>
      <c r="C14" s="10" t="s">
        <v>6</v>
      </c>
      <c r="D14" s="46" t="s">
        <v>100</v>
      </c>
      <c r="E14" s="4">
        <v>9</v>
      </c>
      <c r="F14" s="4"/>
      <c r="G14" s="4"/>
      <c r="H14" s="4">
        <v>6</v>
      </c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15</v>
      </c>
      <c r="R14" s="5"/>
      <c r="S14" s="5"/>
      <c r="T14" s="44"/>
      <c r="Z14" s="10" t="s">
        <v>6</v>
      </c>
      <c r="AA14" s="40" t="s">
        <v>60</v>
      </c>
      <c r="AB14" s="4">
        <v>4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4</v>
      </c>
    </row>
    <row r="15" spans="1:40" ht="15">
      <c r="A15" s="44"/>
      <c r="C15" s="10" t="s">
        <v>33</v>
      </c>
      <c r="D15" s="46" t="s">
        <v>61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0" t="s">
        <v>61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6" t="s">
        <v>52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0" t="s">
        <v>62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6" t="s">
        <v>101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0" t="s">
        <v>63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6" t="s">
        <v>64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0" t="s">
        <v>64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6" t="s">
        <v>102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0" t="s">
        <v>65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6" t="s">
        <v>103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0" t="s">
        <v>66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6" t="s">
        <v>104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0" t="s">
        <v>67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1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-0.5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5.5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0.5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5</v>
      </c>
      <c r="AF31" s="2">
        <f>SUM(AF32:AF44)</f>
        <v>1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27.5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1</v>
      </c>
    </row>
    <row r="34" spans="2:32" s="2" customFormat="1" ht="15" hidden="1">
      <c r="B34" s="2" t="s">
        <v>22</v>
      </c>
      <c r="N34" s="2">
        <f>N33-N80</f>
        <v>1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5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84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71</v>
      </c>
    </row>
    <row r="48" spans="18:25" ht="15.75" thickBot="1">
      <c r="R48" s="31">
        <f>Y48</f>
        <v>86</v>
      </c>
      <c r="S48" s="30" t="str">
        <f>CONCATENATE(U48,"-",U49)</f>
        <v>6-1</v>
      </c>
      <c r="T48" s="32">
        <f>Y49</f>
        <v>71.5</v>
      </c>
      <c r="U48" s="2">
        <f>SUM(V48:X48)</f>
        <v>6</v>
      </c>
      <c r="V48" s="2">
        <f>IF(AND(Y49&lt;59,Y48&gt;=62),1,0)</f>
        <v>0</v>
      </c>
      <c r="W48" s="2">
        <f>IF((Y48-10)&gt;=Y49,1,0)</f>
        <v>1</v>
      </c>
      <c r="X48" s="2">
        <f>AE31</f>
        <v>5</v>
      </c>
      <c r="Y48" s="2">
        <f>SUM(Q4:Q24)</f>
        <v>86</v>
      </c>
    </row>
    <row r="49" spans="18:25" ht="15">
      <c r="R49" s="5"/>
      <c r="S49" s="5"/>
      <c r="U49" s="2">
        <f>SUM(V49:X49)</f>
        <v>1</v>
      </c>
      <c r="V49" s="2">
        <f>IF(AND(Y48&lt;59,Y49&gt;=62),1,0)</f>
        <v>0</v>
      </c>
      <c r="W49" s="2">
        <f>IF((Y49-10)&gt;=Y48,1,0)</f>
        <v>0</v>
      </c>
      <c r="X49" s="2">
        <f>AF31</f>
        <v>1</v>
      </c>
      <c r="Y49" s="2">
        <f>SUM(AN4:AN23)</f>
        <v>71.5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6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26.5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-1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-0.5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K58" sqref="K58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" t="s">
        <v>105</v>
      </c>
      <c r="E4" s="18">
        <v>7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1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8</v>
      </c>
      <c r="R4" s="5"/>
      <c r="S4" s="5"/>
      <c r="T4" s="43"/>
      <c r="Z4" s="17" t="s">
        <v>3</v>
      </c>
      <c r="AA4" s="40" t="s">
        <v>50</v>
      </c>
      <c r="AB4" s="18">
        <v>6</v>
      </c>
      <c r="AC4" s="18"/>
      <c r="AD4" s="18"/>
      <c r="AE4" s="18"/>
      <c r="AF4" s="18">
        <v>-2</v>
      </c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4</v>
      </c>
    </row>
    <row r="5" spans="1:40" ht="15">
      <c r="A5" s="44"/>
      <c r="C5" s="10" t="s">
        <v>4</v>
      </c>
      <c r="D5" s="4" t="s">
        <v>69</v>
      </c>
      <c r="E5" s="4">
        <v>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</v>
      </c>
      <c r="R5" s="5"/>
      <c r="S5" s="5"/>
      <c r="T5" s="44"/>
      <c r="Z5" s="10" t="s">
        <v>4</v>
      </c>
      <c r="AA5" s="40" t="s">
        <v>69</v>
      </c>
      <c r="AB5" s="4">
        <v>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</v>
      </c>
    </row>
    <row r="6" spans="1:40" ht="15">
      <c r="A6" s="44"/>
      <c r="C6" s="10" t="s">
        <v>4</v>
      </c>
      <c r="D6" s="4" t="s">
        <v>106</v>
      </c>
      <c r="E6" s="4">
        <v>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</v>
      </c>
      <c r="R6" s="5"/>
      <c r="S6" s="5"/>
      <c r="T6" s="44"/>
      <c r="Z6" s="10" t="s">
        <v>4</v>
      </c>
      <c r="AA6" s="40" t="s">
        <v>71</v>
      </c>
      <c r="AB6" s="4">
        <v>5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5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5</v>
      </c>
    </row>
    <row r="7" spans="1:40" ht="15">
      <c r="A7" s="44"/>
      <c r="C7" s="10" t="s">
        <v>4</v>
      </c>
      <c r="D7" s="4" t="s">
        <v>51</v>
      </c>
      <c r="E7" s="4">
        <v>4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4</v>
      </c>
      <c r="N7" s="3">
        <f t="shared" si="12"/>
      </c>
      <c r="O7" s="3">
        <f t="shared" si="1"/>
      </c>
      <c r="P7" s="3">
        <f t="shared" si="2"/>
      </c>
      <c r="Q7" s="21">
        <f t="shared" si="3"/>
        <v>4</v>
      </c>
      <c r="R7" s="5"/>
      <c r="S7" s="5"/>
      <c r="T7" s="44"/>
      <c r="W7" s="2">
        <f>COUNTIF(Z4:Z21,"DU")</f>
        <v>0</v>
      </c>
      <c r="Z7" s="10" t="s">
        <v>4</v>
      </c>
      <c r="AA7" s="40" t="s">
        <v>80</v>
      </c>
      <c r="AB7" s="4">
        <v>6</v>
      </c>
      <c r="AC7" s="4">
        <v>-0.5</v>
      </c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6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5.5</v>
      </c>
    </row>
    <row r="8" spans="1:40" ht="15">
      <c r="A8" s="44"/>
      <c r="C8" s="10" t="s">
        <v>5</v>
      </c>
      <c r="D8" s="4" t="s">
        <v>56</v>
      </c>
      <c r="E8" s="4">
        <v>7.5</v>
      </c>
      <c r="F8" s="4"/>
      <c r="G8" s="4"/>
      <c r="H8" s="4">
        <v>3</v>
      </c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7.5</v>
      </c>
      <c r="P8" s="3">
        <f t="shared" si="2"/>
      </c>
      <c r="Q8" s="21">
        <f t="shared" si="3"/>
        <v>10.5</v>
      </c>
      <c r="R8" s="5"/>
      <c r="S8" s="5"/>
      <c r="T8" s="44"/>
      <c r="W8" s="2">
        <f>COUNTIF(Z5:Z22,"CU")</f>
        <v>0</v>
      </c>
      <c r="Z8" s="10" t="s">
        <v>5</v>
      </c>
      <c r="AA8" s="40" t="s">
        <v>81</v>
      </c>
      <c r="AB8" s="4">
        <v>7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</v>
      </c>
      <c r="AM8" s="3">
        <f t="shared" si="5"/>
      </c>
      <c r="AN8" s="21">
        <f t="shared" si="11"/>
        <v>7</v>
      </c>
    </row>
    <row r="9" spans="1:40" ht="15">
      <c r="A9" s="44"/>
      <c r="C9" s="10" t="s">
        <v>5</v>
      </c>
      <c r="D9" s="4" t="s">
        <v>91</v>
      </c>
      <c r="E9" s="4">
        <v>7</v>
      </c>
      <c r="F9" s="4"/>
      <c r="G9" s="4"/>
      <c r="H9" s="4"/>
      <c r="I9" s="4"/>
      <c r="J9" s="4">
        <v>1</v>
      </c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7</v>
      </c>
      <c r="P9" s="3">
        <f t="shared" si="2"/>
      </c>
      <c r="Q9" s="21">
        <f t="shared" si="3"/>
        <v>8</v>
      </c>
      <c r="R9" s="5"/>
      <c r="S9" s="5"/>
      <c r="T9" s="44"/>
      <c r="W9" s="2">
        <f>SUM(W7:W8)</f>
        <v>0</v>
      </c>
      <c r="Z9" s="10" t="s">
        <v>5</v>
      </c>
      <c r="AA9" s="40" t="s">
        <v>56</v>
      </c>
      <c r="AB9" s="4">
        <v>7.5</v>
      </c>
      <c r="AC9" s="4"/>
      <c r="AD9" s="4"/>
      <c r="AE9" s="4">
        <v>3</v>
      </c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7.5</v>
      </c>
      <c r="AM9" s="3">
        <f t="shared" si="5"/>
      </c>
      <c r="AN9" s="21">
        <f t="shared" si="11"/>
        <v>10.5</v>
      </c>
    </row>
    <row r="10" spans="1:40" ht="15">
      <c r="A10" s="44"/>
      <c r="C10" s="10" t="s">
        <v>5</v>
      </c>
      <c r="D10" s="4" t="s">
        <v>54</v>
      </c>
      <c r="E10" s="4">
        <v>5</v>
      </c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5</v>
      </c>
      <c r="P10" s="3">
        <f t="shared" si="2"/>
      </c>
      <c r="Q10" s="21">
        <f t="shared" si="3"/>
        <v>5</v>
      </c>
      <c r="R10" s="5"/>
      <c r="S10" s="5"/>
      <c r="T10" s="44"/>
      <c r="Z10" s="10" t="s">
        <v>5</v>
      </c>
      <c r="AA10" s="40" t="s">
        <v>82</v>
      </c>
      <c r="AB10" s="4">
        <v>6.5</v>
      </c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6.5</v>
      </c>
      <c r="AM10" s="3">
        <f t="shared" si="5"/>
      </c>
      <c r="AN10" s="21">
        <f t="shared" si="11"/>
        <v>6.5</v>
      </c>
    </row>
    <row r="11" spans="1:40" ht="15">
      <c r="A11" s="44"/>
      <c r="C11" s="10" t="s">
        <v>5</v>
      </c>
      <c r="D11" s="4" t="s">
        <v>55</v>
      </c>
      <c r="E11" s="4">
        <v>6.5</v>
      </c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6.5</v>
      </c>
      <c r="P11" s="3">
        <f t="shared" si="2"/>
      </c>
      <c r="Q11" s="21">
        <f t="shared" si="3"/>
        <v>6.5</v>
      </c>
      <c r="R11" s="5"/>
      <c r="S11" s="5"/>
      <c r="T11" s="44"/>
      <c r="Z11" s="10" t="s">
        <v>5</v>
      </c>
      <c r="AA11" s="40" t="s">
        <v>83</v>
      </c>
      <c r="AB11" s="4">
        <v>8</v>
      </c>
      <c r="AC11" s="4"/>
      <c r="AD11" s="4"/>
      <c r="AE11" s="4">
        <v>3</v>
      </c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8</v>
      </c>
      <c r="AM11" s="3">
        <f t="shared" si="5"/>
      </c>
      <c r="AN11" s="21">
        <f t="shared" si="11"/>
        <v>11</v>
      </c>
    </row>
    <row r="12" spans="1:40" ht="15">
      <c r="A12" s="44"/>
      <c r="C12" s="10" t="s">
        <v>6</v>
      </c>
      <c r="D12" s="4" t="s">
        <v>66</v>
      </c>
      <c r="E12" s="4">
        <v>7</v>
      </c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1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8</v>
      </c>
      <c r="R12" s="5"/>
      <c r="S12" s="5"/>
      <c r="T12" s="44"/>
      <c r="Z12" s="10" t="s">
        <v>6</v>
      </c>
      <c r="AA12" s="40" t="s">
        <v>58</v>
      </c>
      <c r="AB12" s="4">
        <v>7</v>
      </c>
      <c r="AC12" s="4"/>
      <c r="AD12" s="4"/>
      <c r="AE12" s="4">
        <v>3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10</v>
      </c>
    </row>
    <row r="13" spans="1:40" ht="15">
      <c r="A13" s="44"/>
      <c r="C13" s="10" t="s">
        <v>6</v>
      </c>
      <c r="D13" s="4" t="s">
        <v>60</v>
      </c>
      <c r="E13" s="4">
        <v>4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4</v>
      </c>
      <c r="R13" s="5"/>
      <c r="S13" s="5"/>
      <c r="T13" s="44"/>
      <c r="Z13" s="10" t="s">
        <v>6</v>
      </c>
      <c r="AA13" s="40" t="s">
        <v>59</v>
      </c>
      <c r="AB13" s="4">
        <v>5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5</v>
      </c>
    </row>
    <row r="14" spans="1:40" ht="15">
      <c r="A14" s="44"/>
      <c r="C14" s="10" t="s">
        <v>6</v>
      </c>
      <c r="D14" s="4" t="s">
        <v>58</v>
      </c>
      <c r="E14" s="4">
        <v>7</v>
      </c>
      <c r="F14" s="4"/>
      <c r="G14" s="4"/>
      <c r="H14" s="4">
        <v>3</v>
      </c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10</v>
      </c>
      <c r="R14" s="5"/>
      <c r="S14" s="5"/>
      <c r="T14" s="44"/>
      <c r="Z14" s="10" t="s">
        <v>6</v>
      </c>
      <c r="AA14" s="40" t="s">
        <v>66</v>
      </c>
      <c r="AB14" s="4">
        <v>7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1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8</v>
      </c>
    </row>
    <row r="15" spans="1:40" ht="15">
      <c r="A15" s="44"/>
      <c r="C15" s="10" t="s">
        <v>33</v>
      </c>
      <c r="D15" s="4" t="s">
        <v>107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0" t="s">
        <v>61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" t="s">
        <v>108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0" t="s">
        <v>84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" t="s">
        <v>109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0" t="s">
        <v>85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" t="s">
        <v>82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0" t="s">
        <v>86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" t="s">
        <v>57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0" t="s">
        <v>87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" t="s">
        <v>110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0" t="s">
        <v>88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" t="s">
        <v>111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0" t="s">
        <v>89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-1.5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1.5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4.666666666666667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2</v>
      </c>
      <c r="AF31" s="2">
        <f>SUM(AF32:AF44)</f>
        <v>3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26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-3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2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3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-1.5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72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76.5</v>
      </c>
    </row>
    <row r="48" spans="18:25" ht="15.75" thickBot="1">
      <c r="R48" s="31">
        <f>Y48</f>
        <v>72.5</v>
      </c>
      <c r="S48" s="30" t="str">
        <f>CONCATENATE(U48,"-",U49)</f>
        <v>2-3</v>
      </c>
      <c r="T48" s="32">
        <f>Y49</f>
        <v>79</v>
      </c>
      <c r="U48" s="2">
        <f>SUM(V48:X48)</f>
        <v>2</v>
      </c>
      <c r="V48" s="2">
        <f>IF(AND(Y49&lt;59,Y48&gt;=62),1,0)</f>
        <v>0</v>
      </c>
      <c r="W48" s="2">
        <f>IF((Y48-10)&gt;=Y49,1,0)</f>
        <v>0</v>
      </c>
      <c r="X48" s="2">
        <f>AE31</f>
        <v>2</v>
      </c>
      <c r="Y48" s="2">
        <f>SUM(Q4:Q24)</f>
        <v>72.5</v>
      </c>
    </row>
    <row r="49" spans="18:25" ht="15">
      <c r="R49" s="5"/>
      <c r="S49" s="5"/>
      <c r="U49" s="2">
        <f>SUM(V49:X49)</f>
        <v>3</v>
      </c>
      <c r="V49" s="2">
        <f>IF(AND(Y48&lt;59,Y49&gt;=62),1,0)</f>
        <v>0</v>
      </c>
      <c r="W49" s="2">
        <f>IF((Y49-10)&gt;=Y48,1,0)</f>
        <v>0</v>
      </c>
      <c r="X49" s="2">
        <f>AF31</f>
        <v>3</v>
      </c>
      <c r="Y49" s="2">
        <f>SUM(AN4:AN23)</f>
        <v>79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5.333333333333333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29</v>
      </c>
      <c r="O80" s="2">
        <f t="shared" si="20"/>
        <v>1.5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3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R59" sqref="R59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" t="s">
        <v>50</v>
      </c>
      <c r="E4" s="18">
        <v>6</v>
      </c>
      <c r="F4" s="18"/>
      <c r="G4" s="18"/>
      <c r="H4" s="18"/>
      <c r="I4" s="18">
        <v>-2</v>
      </c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4</v>
      </c>
      <c r="R4" s="5"/>
      <c r="S4" s="5"/>
      <c r="T4" s="43"/>
      <c r="Z4" s="17" t="s">
        <v>3</v>
      </c>
      <c r="AA4" s="40" t="s">
        <v>50</v>
      </c>
      <c r="AB4" s="18">
        <v>6</v>
      </c>
      <c r="AC4" s="18"/>
      <c r="AD4" s="18"/>
      <c r="AE4" s="18"/>
      <c r="AF4" s="18">
        <v>-2</v>
      </c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4</v>
      </c>
    </row>
    <row r="5" spans="1:40" ht="15">
      <c r="A5" s="44"/>
      <c r="C5" s="10" t="s">
        <v>4</v>
      </c>
      <c r="D5" s="4" t="s">
        <v>69</v>
      </c>
      <c r="E5" s="4">
        <v>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</v>
      </c>
      <c r="R5" s="5"/>
      <c r="S5" s="5"/>
      <c r="T5" s="44"/>
      <c r="Z5" s="10" t="s">
        <v>4</v>
      </c>
      <c r="AA5" s="40" t="s">
        <v>69</v>
      </c>
      <c r="AB5" s="4">
        <v>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</v>
      </c>
    </row>
    <row r="6" spans="1:40" ht="15">
      <c r="A6" s="44"/>
      <c r="C6" s="10" t="s">
        <v>4</v>
      </c>
      <c r="D6" s="4" t="s">
        <v>71</v>
      </c>
      <c r="E6" s="4">
        <v>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</v>
      </c>
      <c r="R6" s="5"/>
      <c r="S6" s="5"/>
      <c r="T6" s="44"/>
      <c r="Z6" s="10" t="s">
        <v>4</v>
      </c>
      <c r="AA6" s="40" t="s">
        <v>52</v>
      </c>
      <c r="AB6" s="4">
        <v>7</v>
      </c>
      <c r="AC6" s="4">
        <v>-0.5</v>
      </c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7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6.5</v>
      </c>
    </row>
    <row r="7" spans="1:40" ht="15">
      <c r="A7" s="44"/>
      <c r="C7" s="10" t="s">
        <v>4</v>
      </c>
      <c r="D7" s="4" t="s">
        <v>112</v>
      </c>
      <c r="E7" s="4">
        <v>4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4</v>
      </c>
      <c r="N7" s="3">
        <f t="shared" si="12"/>
      </c>
      <c r="O7" s="3">
        <f t="shared" si="1"/>
      </c>
      <c r="P7" s="3">
        <f t="shared" si="2"/>
      </c>
      <c r="Q7" s="21">
        <f t="shared" si="3"/>
        <v>4</v>
      </c>
      <c r="R7" s="5"/>
      <c r="S7" s="5"/>
      <c r="T7" s="44"/>
      <c r="W7" s="2">
        <f>COUNTIF(Z4:Z21,"DU")</f>
        <v>0</v>
      </c>
      <c r="Z7" s="10" t="s">
        <v>4</v>
      </c>
      <c r="AA7" s="40" t="s">
        <v>70</v>
      </c>
      <c r="AB7" s="4">
        <v>5.5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5.5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5.5</v>
      </c>
    </row>
    <row r="8" spans="1:40" ht="15">
      <c r="A8" s="44"/>
      <c r="C8" s="10" t="s">
        <v>5</v>
      </c>
      <c r="D8" s="4" t="s">
        <v>113</v>
      </c>
      <c r="E8" s="4">
        <v>6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6</v>
      </c>
      <c r="P8" s="3">
        <f t="shared" si="2"/>
      </c>
      <c r="Q8" s="21">
        <f t="shared" si="3"/>
        <v>6</v>
      </c>
      <c r="R8" s="5"/>
      <c r="S8" s="5"/>
      <c r="T8" s="44"/>
      <c r="W8" s="2">
        <f>COUNTIF(Z5:Z22,"CU")</f>
        <v>0</v>
      </c>
      <c r="Z8" s="10" t="s">
        <v>5</v>
      </c>
      <c r="AA8" s="40" t="s">
        <v>56</v>
      </c>
      <c r="AB8" s="4">
        <v>7.5</v>
      </c>
      <c r="AC8" s="4"/>
      <c r="AD8" s="4"/>
      <c r="AE8" s="4">
        <v>3</v>
      </c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7.5</v>
      </c>
      <c r="AM8" s="3">
        <f t="shared" si="5"/>
      </c>
      <c r="AN8" s="21">
        <f t="shared" si="11"/>
        <v>10.5</v>
      </c>
    </row>
    <row r="9" spans="1:40" ht="15">
      <c r="A9" s="44"/>
      <c r="C9" s="10" t="s">
        <v>5</v>
      </c>
      <c r="D9" s="4" t="s">
        <v>91</v>
      </c>
      <c r="E9" s="4">
        <v>7</v>
      </c>
      <c r="F9" s="4"/>
      <c r="G9" s="4"/>
      <c r="H9" s="4"/>
      <c r="I9" s="4"/>
      <c r="J9" s="4">
        <v>1</v>
      </c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7</v>
      </c>
      <c r="P9" s="3">
        <f t="shared" si="2"/>
      </c>
      <c r="Q9" s="21">
        <f t="shared" si="3"/>
        <v>8</v>
      </c>
      <c r="R9" s="5"/>
      <c r="S9" s="5"/>
      <c r="T9" s="44"/>
      <c r="W9" s="2">
        <f>SUM(W7:W8)</f>
        <v>0</v>
      </c>
      <c r="Z9" s="10" t="s">
        <v>5</v>
      </c>
      <c r="AA9" s="40" t="s">
        <v>82</v>
      </c>
      <c r="AB9" s="4">
        <v>6.5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6.5</v>
      </c>
      <c r="AM9" s="3">
        <f t="shared" si="5"/>
      </c>
      <c r="AN9" s="21">
        <f t="shared" si="11"/>
        <v>6.5</v>
      </c>
    </row>
    <row r="10" spans="1:40" ht="15">
      <c r="A10" s="44"/>
      <c r="C10" s="10" t="s">
        <v>5</v>
      </c>
      <c r="D10" s="4" t="s">
        <v>56</v>
      </c>
      <c r="E10" s="4">
        <v>7.5</v>
      </c>
      <c r="F10" s="4"/>
      <c r="G10" s="4"/>
      <c r="H10" s="4">
        <v>3</v>
      </c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7.5</v>
      </c>
      <c r="P10" s="3">
        <f t="shared" si="2"/>
      </c>
      <c r="Q10" s="21">
        <f t="shared" si="3"/>
        <v>10.5</v>
      </c>
      <c r="R10" s="5"/>
      <c r="S10" s="5"/>
      <c r="T10" s="44"/>
      <c r="Z10" s="10" t="s">
        <v>5</v>
      </c>
      <c r="AA10" s="40" t="s">
        <v>57</v>
      </c>
      <c r="AB10" s="4">
        <v>7.5</v>
      </c>
      <c r="AC10" s="4"/>
      <c r="AD10" s="4"/>
      <c r="AE10" s="4"/>
      <c r="AF10" s="4"/>
      <c r="AG10" s="4">
        <v>1</v>
      </c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7.5</v>
      </c>
      <c r="AM10" s="3">
        <f t="shared" si="5"/>
      </c>
      <c r="AN10" s="21">
        <f t="shared" si="11"/>
        <v>8.5</v>
      </c>
    </row>
    <row r="11" spans="1:40" ht="15">
      <c r="A11" s="44"/>
      <c r="C11" s="10" t="s">
        <v>5</v>
      </c>
      <c r="D11" s="4" t="s">
        <v>86</v>
      </c>
      <c r="E11" s="4">
        <v>6</v>
      </c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6</v>
      </c>
      <c r="P11" s="3">
        <f t="shared" si="2"/>
      </c>
      <c r="Q11" s="21">
        <f t="shared" si="3"/>
        <v>6</v>
      </c>
      <c r="R11" s="5"/>
      <c r="S11" s="5"/>
      <c r="T11" s="44"/>
      <c r="Z11" s="10" t="s">
        <v>5</v>
      </c>
      <c r="AA11" s="40" t="s">
        <v>54</v>
      </c>
      <c r="AB11" s="4">
        <v>5</v>
      </c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5</v>
      </c>
      <c r="AM11" s="3">
        <f t="shared" si="5"/>
      </c>
      <c r="AN11" s="21">
        <f t="shared" si="11"/>
        <v>5</v>
      </c>
    </row>
    <row r="12" spans="1:40" ht="15">
      <c r="A12" s="44"/>
      <c r="C12" s="10" t="s">
        <v>6</v>
      </c>
      <c r="D12" s="4" t="s">
        <v>114</v>
      </c>
      <c r="E12" s="4">
        <v>6.5</v>
      </c>
      <c r="F12" s="4"/>
      <c r="G12" s="4"/>
      <c r="H12" s="4"/>
      <c r="I12" s="4"/>
      <c r="J12" s="4">
        <v>1</v>
      </c>
      <c r="K12" s="1">
        <f t="shared" si="6"/>
        <v>0</v>
      </c>
      <c r="L12" s="1">
        <f>IF(AND(C12="A",H12=0),(IF(E12&gt;=6.5,0.5,0)+IF(E12&gt;=7,0.5,0)+IF(E12&gt;=7.5,0.5,0)+IF(E12&gt;=8,0.5,0)),0)</f>
        <v>0.5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8</v>
      </c>
      <c r="R12" s="5"/>
      <c r="S12" s="5"/>
      <c r="T12" s="44"/>
      <c r="Z12" s="10" t="s">
        <v>6</v>
      </c>
      <c r="AA12" s="40" t="s">
        <v>66</v>
      </c>
      <c r="AB12" s="4">
        <v>7</v>
      </c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1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8</v>
      </c>
    </row>
    <row r="13" spans="1:40" ht="15">
      <c r="A13" s="44"/>
      <c r="C13" s="10" t="s">
        <v>6</v>
      </c>
      <c r="D13" s="4" t="s">
        <v>58</v>
      </c>
      <c r="E13" s="4">
        <v>7</v>
      </c>
      <c r="F13" s="4"/>
      <c r="G13" s="4"/>
      <c r="H13" s="4">
        <v>3</v>
      </c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10</v>
      </c>
      <c r="R13" s="5"/>
      <c r="S13" s="5"/>
      <c r="T13" s="44"/>
      <c r="Z13" s="10" t="s">
        <v>6</v>
      </c>
      <c r="AA13" s="40" t="s">
        <v>95</v>
      </c>
      <c r="AB13" s="4">
        <v>7</v>
      </c>
      <c r="AC13" s="4"/>
      <c r="AD13" s="4"/>
      <c r="AE13" s="4">
        <v>3</v>
      </c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10</v>
      </c>
    </row>
    <row r="14" spans="1:40" ht="15">
      <c r="A14" s="44"/>
      <c r="C14" s="10" t="s">
        <v>6</v>
      </c>
      <c r="D14" s="4" t="s">
        <v>115</v>
      </c>
      <c r="E14" s="4">
        <v>7</v>
      </c>
      <c r="F14" s="4">
        <v>-0.5</v>
      </c>
      <c r="G14" s="4"/>
      <c r="H14" s="4">
        <v>3</v>
      </c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9.5</v>
      </c>
      <c r="R14" s="5"/>
      <c r="S14" s="5"/>
      <c r="T14" s="44"/>
      <c r="Z14" s="10" t="s">
        <v>6</v>
      </c>
      <c r="AA14" s="40" t="s">
        <v>59</v>
      </c>
      <c r="AB14" s="4">
        <v>5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5</v>
      </c>
    </row>
    <row r="15" spans="1:40" ht="15">
      <c r="A15" s="44"/>
      <c r="C15" s="10" t="s">
        <v>33</v>
      </c>
      <c r="D15" s="4" t="s">
        <v>61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0" t="s">
        <v>61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" t="s">
        <v>116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0" t="s">
        <v>63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" t="s">
        <v>117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0" t="s">
        <v>143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" t="s">
        <v>73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0" t="s">
        <v>55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" t="s">
        <v>118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0" t="s">
        <v>73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" t="s">
        <v>103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0" t="s">
        <v>58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" t="s">
        <v>119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0" t="s">
        <v>99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4.666666666666667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2</v>
      </c>
      <c r="AF31" s="2">
        <f>SUM(AF32:AF44)</f>
        <v>2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26.5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2</v>
      </c>
      <c r="AF34" s="2">
        <f t="shared" si="18"/>
        <v>2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75.5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73.5</v>
      </c>
    </row>
    <row r="48" spans="18:25" ht="15.75" thickBot="1">
      <c r="R48" s="31">
        <f>Y48</f>
        <v>76</v>
      </c>
      <c r="S48" s="30" t="str">
        <f>CONCATENATE(U48,"-",U49)</f>
        <v>2-2</v>
      </c>
      <c r="T48" s="32">
        <f>Y49</f>
        <v>74.5</v>
      </c>
      <c r="U48" s="2">
        <f>SUM(V48:X48)</f>
        <v>2</v>
      </c>
      <c r="V48" s="2">
        <f>IF(AND(Y49&lt;59,Y48&gt;=62),1,0)</f>
        <v>0</v>
      </c>
      <c r="W48" s="2">
        <f>IF((Y48-10)&gt;=Y49,1,0)</f>
        <v>0</v>
      </c>
      <c r="X48" s="2">
        <f>AE31</f>
        <v>2</v>
      </c>
      <c r="Y48" s="2">
        <f>SUM(Q4:Q24)</f>
        <v>76</v>
      </c>
    </row>
    <row r="49" spans="18:25" ht="15">
      <c r="R49" s="5"/>
      <c r="S49" s="5"/>
      <c r="U49" s="2">
        <f>SUM(V49:X49)</f>
        <v>2</v>
      </c>
      <c r="V49" s="2">
        <f>IF(AND(Y48&lt;59,Y49&gt;=62),1,0)</f>
        <v>0</v>
      </c>
      <c r="W49" s="2">
        <f>IF((Y49-10)&gt;=Y48,1,0)</f>
        <v>0</v>
      </c>
      <c r="X49" s="2">
        <f>AF31</f>
        <v>2</v>
      </c>
      <c r="Y49" s="2">
        <f>SUM(AN4:AN23)</f>
        <v>74.5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5.833333333333333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26.5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E58" sqref="E58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" t="s">
        <v>131</v>
      </c>
      <c r="E4" s="18">
        <v>6</v>
      </c>
      <c r="F4" s="18"/>
      <c r="G4" s="18"/>
      <c r="H4" s="18"/>
      <c r="I4" s="18">
        <v>-1</v>
      </c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5</v>
      </c>
      <c r="R4" s="5"/>
      <c r="S4" s="5"/>
      <c r="T4" s="43"/>
      <c r="Z4" s="17" t="s">
        <v>3</v>
      </c>
      <c r="AA4" s="40" t="s">
        <v>68</v>
      </c>
      <c r="AB4" s="18">
        <v>6</v>
      </c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6</v>
      </c>
    </row>
    <row r="5" spans="1:40" ht="15">
      <c r="A5" s="44"/>
      <c r="C5" s="10" t="s">
        <v>4</v>
      </c>
      <c r="D5" s="4" t="s">
        <v>71</v>
      </c>
      <c r="E5" s="4">
        <v>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</v>
      </c>
      <c r="R5" s="5"/>
      <c r="S5" s="5"/>
      <c r="T5" s="44"/>
      <c r="Z5" s="10" t="s">
        <v>4</v>
      </c>
      <c r="AA5" s="40" t="s">
        <v>70</v>
      </c>
      <c r="AB5" s="4">
        <v>5.5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5.5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5.5</v>
      </c>
    </row>
    <row r="6" spans="1:40" ht="15">
      <c r="A6" s="44"/>
      <c r="C6" s="10" t="s">
        <v>4</v>
      </c>
      <c r="D6" s="4" t="s">
        <v>132</v>
      </c>
      <c r="E6" s="4">
        <v>4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4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4</v>
      </c>
      <c r="R6" s="5"/>
      <c r="S6" s="5"/>
      <c r="T6" s="44"/>
      <c r="Z6" s="10" t="s">
        <v>4</v>
      </c>
      <c r="AA6" s="40" t="s">
        <v>69</v>
      </c>
      <c r="AB6" s="4">
        <v>5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5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5</v>
      </c>
    </row>
    <row r="7" spans="1:40" ht="15">
      <c r="A7" s="44"/>
      <c r="C7" s="10" t="s">
        <v>4</v>
      </c>
      <c r="D7" s="4" t="s">
        <v>69</v>
      </c>
      <c r="E7" s="4">
        <v>5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5</v>
      </c>
      <c r="N7" s="3">
        <f t="shared" si="12"/>
      </c>
      <c r="O7" s="3">
        <f t="shared" si="1"/>
      </c>
      <c r="P7" s="3">
        <f t="shared" si="2"/>
      </c>
      <c r="Q7" s="21">
        <f t="shared" si="3"/>
        <v>5</v>
      </c>
      <c r="R7" s="5"/>
      <c r="S7" s="5"/>
      <c r="T7" s="44"/>
      <c r="W7" s="2">
        <f>COUNTIF(Z4:Z21,"DU")</f>
        <v>0</v>
      </c>
      <c r="Z7" s="10" t="s">
        <v>4</v>
      </c>
      <c r="AA7" s="40" t="s">
        <v>52</v>
      </c>
      <c r="AB7" s="4">
        <v>7</v>
      </c>
      <c r="AC7" s="4">
        <v>-0.5</v>
      </c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7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6.5</v>
      </c>
    </row>
    <row r="8" spans="1:40" ht="15">
      <c r="A8" s="44"/>
      <c r="C8" s="10" t="s">
        <v>5</v>
      </c>
      <c r="D8" s="4" t="s">
        <v>55</v>
      </c>
      <c r="E8" s="4">
        <v>6.5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6.5</v>
      </c>
      <c r="P8" s="3">
        <f t="shared" si="2"/>
      </c>
      <c r="Q8" s="21">
        <f t="shared" si="3"/>
        <v>6.5</v>
      </c>
      <c r="R8" s="5"/>
      <c r="S8" s="5"/>
      <c r="T8" s="44"/>
      <c r="W8" s="2">
        <f>COUNTIF(Z5:Z22,"CU")</f>
        <v>0</v>
      </c>
      <c r="Z8" s="10" t="s">
        <v>5</v>
      </c>
      <c r="AA8" s="40" t="s">
        <v>91</v>
      </c>
      <c r="AB8" s="4">
        <v>7</v>
      </c>
      <c r="AC8" s="4"/>
      <c r="AD8" s="4"/>
      <c r="AE8" s="4"/>
      <c r="AF8" s="4"/>
      <c r="AG8" s="4">
        <v>1</v>
      </c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</v>
      </c>
      <c r="AM8" s="3">
        <f t="shared" si="5"/>
      </c>
      <c r="AN8" s="21">
        <f t="shared" si="11"/>
        <v>8</v>
      </c>
    </row>
    <row r="9" spans="1:40" ht="15">
      <c r="A9" s="44"/>
      <c r="C9" s="10" t="s">
        <v>5</v>
      </c>
      <c r="D9" s="4" t="s">
        <v>64</v>
      </c>
      <c r="E9" s="4">
        <v>6.5</v>
      </c>
      <c r="F9" s="4"/>
      <c r="G9" s="4"/>
      <c r="H9" s="4"/>
      <c r="I9" s="4"/>
      <c r="J9" s="4">
        <v>1</v>
      </c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6.5</v>
      </c>
      <c r="P9" s="3">
        <f t="shared" si="2"/>
      </c>
      <c r="Q9" s="21">
        <f t="shared" si="3"/>
        <v>7.5</v>
      </c>
      <c r="R9" s="5"/>
      <c r="S9" s="5"/>
      <c r="T9" s="44"/>
      <c r="W9" s="2">
        <f>SUM(W7:W8)</f>
        <v>0</v>
      </c>
      <c r="Z9" s="10" t="s">
        <v>5</v>
      </c>
      <c r="AA9" s="40" t="s">
        <v>55</v>
      </c>
      <c r="AB9" s="4">
        <v>6.5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6.5</v>
      </c>
      <c r="AM9" s="3">
        <f t="shared" si="5"/>
      </c>
      <c r="AN9" s="21">
        <f t="shared" si="11"/>
        <v>6.5</v>
      </c>
    </row>
    <row r="10" spans="1:40" ht="15">
      <c r="A10" s="44"/>
      <c r="C10" s="10" t="s">
        <v>5</v>
      </c>
      <c r="D10" s="4" t="s">
        <v>133</v>
      </c>
      <c r="E10" s="4">
        <v>6</v>
      </c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6</v>
      </c>
      <c r="P10" s="3">
        <f t="shared" si="2"/>
      </c>
      <c r="Q10" s="21">
        <f t="shared" si="3"/>
        <v>6</v>
      </c>
      <c r="R10" s="5"/>
      <c r="S10" s="5"/>
      <c r="T10" s="44"/>
      <c r="Z10" s="10" t="s">
        <v>5</v>
      </c>
      <c r="AA10" s="40" t="s">
        <v>54</v>
      </c>
      <c r="AB10" s="4">
        <v>5</v>
      </c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5</v>
      </c>
      <c r="AM10" s="3">
        <f t="shared" si="5"/>
      </c>
      <c r="AN10" s="21">
        <f t="shared" si="11"/>
        <v>5</v>
      </c>
    </row>
    <row r="11" spans="1:40" ht="15">
      <c r="A11" s="44"/>
      <c r="C11" s="10" t="s">
        <v>33</v>
      </c>
      <c r="D11" s="4" t="s">
        <v>134</v>
      </c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</c>
      <c r="P11" s="3">
        <f t="shared" si="2"/>
      </c>
      <c r="Q11" s="21">
        <f t="shared" si="3"/>
        <v>0</v>
      </c>
      <c r="R11" s="5"/>
      <c r="S11" s="5"/>
      <c r="T11" s="44"/>
      <c r="Z11" s="10" t="s">
        <v>5</v>
      </c>
      <c r="AA11" s="40" t="s">
        <v>56</v>
      </c>
      <c r="AB11" s="4">
        <v>7.5</v>
      </c>
      <c r="AC11" s="4"/>
      <c r="AD11" s="4"/>
      <c r="AE11" s="4">
        <v>3</v>
      </c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7.5</v>
      </c>
      <c r="AM11" s="3">
        <f t="shared" si="5"/>
      </c>
      <c r="AN11" s="21">
        <f t="shared" si="11"/>
        <v>10.5</v>
      </c>
    </row>
    <row r="12" spans="1:40" ht="15">
      <c r="A12" s="44"/>
      <c r="C12" s="10" t="s">
        <v>6</v>
      </c>
      <c r="D12" s="4" t="s">
        <v>135</v>
      </c>
      <c r="E12" s="4">
        <v>7</v>
      </c>
      <c r="F12" s="4"/>
      <c r="G12" s="4"/>
      <c r="H12" s="4">
        <v>3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10</v>
      </c>
      <c r="R12" s="5"/>
      <c r="S12" s="5"/>
      <c r="T12" s="44"/>
      <c r="Z12" s="10" t="s">
        <v>6</v>
      </c>
      <c r="AA12" s="40" t="s">
        <v>58</v>
      </c>
      <c r="AB12" s="4">
        <v>7</v>
      </c>
      <c r="AC12" s="4"/>
      <c r="AD12" s="4"/>
      <c r="AE12" s="4">
        <v>3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10</v>
      </c>
    </row>
    <row r="13" spans="1:40" ht="15">
      <c r="A13" s="44"/>
      <c r="C13" s="10" t="s">
        <v>33</v>
      </c>
      <c r="D13" s="4" t="s">
        <v>136</v>
      </c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4"/>
      <c r="Z13" s="10" t="s">
        <v>6</v>
      </c>
      <c r="AA13" s="40" t="s">
        <v>66</v>
      </c>
      <c r="AB13" s="4">
        <v>7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1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8</v>
      </c>
    </row>
    <row r="14" spans="1:40" ht="15">
      <c r="A14" s="44"/>
      <c r="C14" s="10" t="s">
        <v>6</v>
      </c>
      <c r="D14" s="4" t="s">
        <v>115</v>
      </c>
      <c r="E14" s="4">
        <v>7</v>
      </c>
      <c r="F14" s="4">
        <v>-0.5</v>
      </c>
      <c r="G14" s="4"/>
      <c r="H14" s="4">
        <v>3</v>
      </c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9.5</v>
      </c>
      <c r="R14" s="5"/>
      <c r="S14" s="5"/>
      <c r="T14" s="44"/>
      <c r="Z14" s="10" t="s">
        <v>6</v>
      </c>
      <c r="AA14" s="40" t="s">
        <v>60</v>
      </c>
      <c r="AB14" s="4">
        <v>4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4</v>
      </c>
    </row>
    <row r="15" spans="1:40" ht="15">
      <c r="A15" s="44"/>
      <c r="C15" s="10" t="s">
        <v>33</v>
      </c>
      <c r="D15" s="4" t="s">
        <v>137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0" t="s">
        <v>76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" t="s">
        <v>106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0" t="s">
        <v>120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" t="s">
        <v>138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0" t="s">
        <v>121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" t="s">
        <v>139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0" t="s">
        <v>65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5</v>
      </c>
      <c r="D19" s="4" t="s">
        <v>140</v>
      </c>
      <c r="E19" s="4">
        <v>7</v>
      </c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  <v>7</v>
      </c>
      <c r="P19" s="3">
        <f t="shared" si="2"/>
      </c>
      <c r="Q19" s="21">
        <f t="shared" si="3"/>
        <v>7</v>
      </c>
      <c r="R19" s="5"/>
      <c r="S19" s="5"/>
      <c r="T19" s="44"/>
      <c r="Z19" s="10" t="s">
        <v>33</v>
      </c>
      <c r="AA19" s="40" t="s">
        <v>122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6</v>
      </c>
      <c r="D20" s="4" t="s">
        <v>141</v>
      </c>
      <c r="E20" s="4">
        <v>6</v>
      </c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6</v>
      </c>
      <c r="R20" s="5"/>
      <c r="S20" s="5"/>
      <c r="T20" s="44"/>
      <c r="Z20" s="10" t="s">
        <v>33</v>
      </c>
      <c r="AA20" s="40" t="s">
        <v>79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" t="s">
        <v>142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0" t="s">
        <v>123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4.666666666666667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1</v>
      </c>
      <c r="AF31" s="2">
        <f>SUM(AF32:AF44)</f>
        <v>2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26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1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2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71.5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74</v>
      </c>
    </row>
    <row r="48" spans="18:25" ht="15.75" thickBot="1">
      <c r="R48" s="31">
        <f>Y48</f>
        <v>71.5</v>
      </c>
      <c r="S48" s="30" t="str">
        <f>CONCATENATE(U48,"-",U49)</f>
        <v>1-2</v>
      </c>
      <c r="T48" s="32">
        <f>Y49</f>
        <v>75</v>
      </c>
      <c r="U48" s="2">
        <f>SUM(V48:X48)</f>
        <v>1</v>
      </c>
      <c r="V48" s="2">
        <f>IF(AND(Y49&lt;59,Y48&gt;=62),1,0)</f>
        <v>0</v>
      </c>
      <c r="W48" s="2">
        <f>IF((Y48-10)&gt;=Y49,1,0)</f>
        <v>0</v>
      </c>
      <c r="X48" s="2">
        <f>AE31</f>
        <v>1</v>
      </c>
      <c r="Y48" s="2">
        <f>SUM(Q4:Q24)</f>
        <v>71.5</v>
      </c>
    </row>
    <row r="49" spans="18:25" ht="15">
      <c r="R49" s="5"/>
      <c r="S49" s="5"/>
      <c r="U49" s="2">
        <f>SUM(V49:X49)</f>
        <v>2</v>
      </c>
      <c r="V49" s="2">
        <f>IF(AND(Y48&lt;59,Y49&gt;=62),1,0)</f>
        <v>0</v>
      </c>
      <c r="W49" s="2">
        <f>IF((Y49-10)&gt;=Y48,1,0)</f>
        <v>0</v>
      </c>
      <c r="X49" s="2">
        <f>AF31</f>
        <v>2</v>
      </c>
      <c r="Y49" s="2">
        <f>SUM(AN4:AN23)</f>
        <v>75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5.833333333333333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26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3"/>
  <sheetViews>
    <sheetView tabSelected="1" zoomScalePageLayoutView="0" workbookViewId="0" topLeftCell="A2">
      <selection activeCell="S56" sqref="S56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" t="s">
        <v>105</v>
      </c>
      <c r="E4" s="18">
        <v>7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1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8</v>
      </c>
      <c r="R4" s="5"/>
      <c r="S4" s="5"/>
      <c r="T4" s="43"/>
      <c r="Z4" s="17" t="s">
        <v>3</v>
      </c>
      <c r="AA4" s="40" t="s">
        <v>124</v>
      </c>
      <c r="AB4" s="18">
        <v>6.5</v>
      </c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0.5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7</v>
      </c>
    </row>
    <row r="5" spans="1:40" ht="15">
      <c r="A5" s="44"/>
      <c r="C5" s="10" t="s">
        <v>4</v>
      </c>
      <c r="D5" s="4" t="s">
        <v>92</v>
      </c>
      <c r="E5" s="4">
        <v>5.5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5.5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5.5</v>
      </c>
      <c r="R5" s="5"/>
      <c r="S5" s="5"/>
      <c r="T5" s="44"/>
      <c r="Z5" s="10" t="s">
        <v>4</v>
      </c>
      <c r="AA5" s="40" t="s">
        <v>71</v>
      </c>
      <c r="AB5" s="4">
        <v>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</v>
      </c>
    </row>
    <row r="6" spans="1:40" ht="15">
      <c r="A6" s="44"/>
      <c r="C6" s="10" t="s">
        <v>33</v>
      </c>
      <c r="D6" s="4" t="s">
        <v>121</v>
      </c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44"/>
      <c r="Z6" s="10" t="s">
        <v>4</v>
      </c>
      <c r="AA6" s="40" t="s">
        <v>70</v>
      </c>
      <c r="AB6" s="4">
        <v>5.5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5.5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5.5</v>
      </c>
    </row>
    <row r="7" spans="1:40" ht="15">
      <c r="A7" s="44"/>
      <c r="C7" s="10" t="s">
        <v>4</v>
      </c>
      <c r="D7" s="4" t="s">
        <v>70</v>
      </c>
      <c r="E7" s="4">
        <v>5.5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5.5</v>
      </c>
      <c r="N7" s="3">
        <f t="shared" si="12"/>
      </c>
      <c r="O7" s="3">
        <f t="shared" si="1"/>
      </c>
      <c r="P7" s="3">
        <f t="shared" si="2"/>
      </c>
      <c r="Q7" s="21">
        <f t="shared" si="3"/>
        <v>5.5</v>
      </c>
      <c r="R7" s="5"/>
      <c r="S7" s="5"/>
      <c r="T7" s="44"/>
      <c r="W7" s="2">
        <f>COUNTIF(Z4:Z21,"DU")</f>
        <v>0</v>
      </c>
      <c r="Z7" s="10" t="s">
        <v>4</v>
      </c>
      <c r="AA7" s="40" t="s">
        <v>125</v>
      </c>
      <c r="AB7" s="4">
        <v>5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5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5</v>
      </c>
    </row>
    <row r="8" spans="1:40" ht="15">
      <c r="A8" s="44"/>
      <c r="C8" s="10" t="s">
        <v>5</v>
      </c>
      <c r="D8" s="4" t="s">
        <v>82</v>
      </c>
      <c r="E8" s="4">
        <v>6.5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6.5</v>
      </c>
      <c r="P8" s="3">
        <f t="shared" si="2"/>
      </c>
      <c r="Q8" s="21">
        <f t="shared" si="3"/>
        <v>6.5</v>
      </c>
      <c r="R8" s="5"/>
      <c r="S8" s="5"/>
      <c r="T8" s="44"/>
      <c r="W8" s="2">
        <f>COUNTIF(Z5:Z22,"CU")</f>
        <v>0</v>
      </c>
      <c r="Z8" s="10" t="s">
        <v>5</v>
      </c>
      <c r="AA8" s="40" t="s">
        <v>82</v>
      </c>
      <c r="AB8" s="4">
        <v>6.5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6.5</v>
      </c>
      <c r="AM8" s="3">
        <f t="shared" si="5"/>
      </c>
      <c r="AN8" s="21">
        <f t="shared" si="11"/>
        <v>6.5</v>
      </c>
    </row>
    <row r="9" spans="1:40" ht="15">
      <c r="A9" s="44"/>
      <c r="C9" s="10" t="s">
        <v>5</v>
      </c>
      <c r="D9" s="4" t="s">
        <v>54</v>
      </c>
      <c r="E9" s="4">
        <v>5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5</v>
      </c>
      <c r="P9" s="3">
        <f t="shared" si="2"/>
      </c>
      <c r="Q9" s="21">
        <f t="shared" si="3"/>
        <v>5</v>
      </c>
      <c r="R9" s="5"/>
      <c r="S9" s="5"/>
      <c r="T9" s="44"/>
      <c r="W9" s="2">
        <f>SUM(W7:W8)</f>
        <v>0</v>
      </c>
      <c r="Z9" s="10" t="s">
        <v>5</v>
      </c>
      <c r="AA9" s="40" t="s">
        <v>126</v>
      </c>
      <c r="AB9" s="4">
        <v>6.5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6.5</v>
      </c>
      <c r="AM9" s="3">
        <f t="shared" si="5"/>
      </c>
      <c r="AN9" s="21">
        <f t="shared" si="11"/>
        <v>6.5</v>
      </c>
    </row>
    <row r="10" spans="1:40" ht="15">
      <c r="A10" s="44"/>
      <c r="C10" s="10" t="s">
        <v>5</v>
      </c>
      <c r="D10" s="4" t="s">
        <v>57</v>
      </c>
      <c r="E10" s="4">
        <v>7.5</v>
      </c>
      <c r="F10" s="4"/>
      <c r="G10" s="4"/>
      <c r="H10" s="4"/>
      <c r="I10" s="4"/>
      <c r="J10" s="4">
        <v>1</v>
      </c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7.5</v>
      </c>
      <c r="P10" s="3">
        <f t="shared" si="2"/>
      </c>
      <c r="Q10" s="21">
        <f t="shared" si="3"/>
        <v>8.5</v>
      </c>
      <c r="R10" s="5"/>
      <c r="S10" s="5"/>
      <c r="T10" s="44"/>
      <c r="Z10" s="10" t="s">
        <v>5</v>
      </c>
      <c r="AA10" s="40" t="s">
        <v>127</v>
      </c>
      <c r="AB10" s="4">
        <v>8</v>
      </c>
      <c r="AC10" s="4"/>
      <c r="AD10" s="4"/>
      <c r="AE10" s="4">
        <v>3</v>
      </c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8</v>
      </c>
      <c r="AM10" s="3">
        <f t="shared" si="5"/>
      </c>
      <c r="AN10" s="21">
        <f t="shared" si="11"/>
        <v>11</v>
      </c>
    </row>
    <row r="11" spans="1:40" ht="15">
      <c r="A11" s="44"/>
      <c r="C11" s="10" t="s">
        <v>5</v>
      </c>
      <c r="D11" s="4" t="s">
        <v>64</v>
      </c>
      <c r="E11" s="4">
        <v>6.5</v>
      </c>
      <c r="F11" s="4"/>
      <c r="G11" s="4"/>
      <c r="H11" s="4"/>
      <c r="I11" s="4"/>
      <c r="J11" s="4">
        <v>1</v>
      </c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6.5</v>
      </c>
      <c r="P11" s="3">
        <f t="shared" si="2"/>
      </c>
      <c r="Q11" s="21">
        <f t="shared" si="3"/>
        <v>7.5</v>
      </c>
      <c r="R11" s="5"/>
      <c r="S11" s="5"/>
      <c r="T11" s="44"/>
      <c r="Z11" s="10" t="s">
        <v>5</v>
      </c>
      <c r="AA11" s="40" t="s">
        <v>55</v>
      </c>
      <c r="AB11" s="4">
        <v>6.5</v>
      </c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6.5</v>
      </c>
      <c r="AM11" s="3">
        <f t="shared" si="5"/>
      </c>
      <c r="AN11" s="21">
        <f t="shared" si="11"/>
        <v>6.5</v>
      </c>
    </row>
    <row r="12" spans="1:40" ht="15">
      <c r="A12" s="44"/>
      <c r="C12" s="10" t="s">
        <v>6</v>
      </c>
      <c r="D12" s="4" t="s">
        <v>58</v>
      </c>
      <c r="E12" s="4">
        <v>7</v>
      </c>
      <c r="F12" s="4"/>
      <c r="G12" s="4"/>
      <c r="H12" s="4">
        <v>3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10</v>
      </c>
      <c r="R12" s="5"/>
      <c r="S12" s="5"/>
      <c r="T12" s="44"/>
      <c r="Z12" s="10" t="s">
        <v>6</v>
      </c>
      <c r="AA12" s="40" t="s">
        <v>60</v>
      </c>
      <c r="AB12" s="4">
        <v>4</v>
      </c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4</v>
      </c>
    </row>
    <row r="13" spans="1:40" ht="15">
      <c r="A13" s="44"/>
      <c r="C13" s="10" t="s">
        <v>6</v>
      </c>
      <c r="D13" s="4" t="s">
        <v>75</v>
      </c>
      <c r="E13" s="4">
        <v>4.5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4.5</v>
      </c>
      <c r="R13" s="5"/>
      <c r="S13" s="5"/>
      <c r="T13" s="44"/>
      <c r="Z13" s="10" t="s">
        <v>6</v>
      </c>
      <c r="AA13" s="40" t="s">
        <v>58</v>
      </c>
      <c r="AB13" s="4">
        <v>7</v>
      </c>
      <c r="AC13" s="4"/>
      <c r="AD13" s="4"/>
      <c r="AE13" s="4">
        <v>3</v>
      </c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10</v>
      </c>
    </row>
    <row r="14" spans="1:40" ht="15">
      <c r="A14" s="44"/>
      <c r="C14" s="10" t="s">
        <v>6</v>
      </c>
      <c r="D14" s="4" t="s">
        <v>60</v>
      </c>
      <c r="E14" s="4">
        <v>4</v>
      </c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4</v>
      </c>
      <c r="R14" s="5"/>
      <c r="S14" s="5"/>
      <c r="T14" s="44"/>
      <c r="Z14" s="10" t="s">
        <v>6</v>
      </c>
      <c r="AA14" s="40" t="s">
        <v>66</v>
      </c>
      <c r="AB14" s="4">
        <v>7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1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8</v>
      </c>
    </row>
    <row r="15" spans="1:40" ht="15">
      <c r="A15" s="44"/>
      <c r="C15" s="10" t="s">
        <v>33</v>
      </c>
      <c r="D15" s="4" t="s">
        <v>107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0" t="s">
        <v>128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4</v>
      </c>
      <c r="D16" s="4" t="s">
        <v>108</v>
      </c>
      <c r="E16" s="4">
        <v>5.5</v>
      </c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  <v>5.5</v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5.5</v>
      </c>
      <c r="R16" s="5"/>
      <c r="S16" s="5"/>
      <c r="T16" s="44"/>
      <c r="Z16" s="10" t="s">
        <v>33</v>
      </c>
      <c r="AA16" s="40" t="s">
        <v>51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" t="s">
        <v>120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0" t="s">
        <v>52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" t="s">
        <v>86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0" t="s">
        <v>73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" t="s">
        <v>56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0" t="s">
        <v>129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" t="s">
        <v>79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0" t="s">
        <v>130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" t="s">
        <v>74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0" t="s">
        <v>110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-1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1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5.5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1</v>
      </c>
      <c r="AF31" s="2">
        <f>SUM(AF32:AF44)</f>
        <v>2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25.5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1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-2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2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-1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69.5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73.5</v>
      </c>
    </row>
    <row r="48" spans="18:25" ht="15.75" thickBot="1">
      <c r="R48" s="31">
        <f>Y48</f>
        <v>69.5</v>
      </c>
      <c r="S48" s="30" t="str">
        <f>CONCATENATE(U48,"-",U49)</f>
        <v>1-2</v>
      </c>
      <c r="T48" s="32">
        <f>Y49</f>
        <v>76</v>
      </c>
      <c r="U48" s="2">
        <f>SUM(V48:X48)</f>
        <v>1</v>
      </c>
      <c r="V48" s="2">
        <f>IF(AND(Y49&lt;59,Y48&gt;=62),1,0)</f>
        <v>0</v>
      </c>
      <c r="W48" s="2">
        <f>IF((Y48-10)&gt;=Y49,1,0)</f>
        <v>0</v>
      </c>
      <c r="X48" s="2">
        <f>AE31</f>
        <v>1</v>
      </c>
      <c r="Y48" s="2">
        <f>SUM(Q4:Q24)</f>
        <v>69.5</v>
      </c>
    </row>
    <row r="49" spans="18:25" ht="15">
      <c r="R49" s="5"/>
      <c r="S49" s="5"/>
      <c r="U49" s="2">
        <f>SUM(V49:X49)</f>
        <v>2</v>
      </c>
      <c r="V49" s="2">
        <f>IF(AND(Y48&lt;59,Y49&gt;=62),1,0)</f>
        <v>0</v>
      </c>
      <c r="W49" s="2">
        <f>IF((Y49-10)&gt;=Y48,1,0)</f>
        <v>0</v>
      </c>
      <c r="X49" s="2">
        <f>AF31</f>
        <v>2</v>
      </c>
      <c r="Y49" s="2">
        <f>SUM(AN4:AN23)</f>
        <v>76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5.166666666666667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1</v>
      </c>
    </row>
    <row r="80" spans="2:15" s="2" customFormat="1" ht="15" hidden="1">
      <c r="B80" s="2" t="s">
        <v>21</v>
      </c>
      <c r="N80" s="2">
        <f>SUM(AL4:AM23)+N78+N79</f>
        <v>27.5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2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Pirola</dc:creator>
  <cp:keywords/>
  <dc:description/>
  <cp:lastModifiedBy>Studio Legale</cp:lastModifiedBy>
  <dcterms:created xsi:type="dcterms:W3CDTF">2010-09-15T09:26:22Z</dcterms:created>
  <dcterms:modified xsi:type="dcterms:W3CDTF">2014-06-24T07:02:33Z</dcterms:modified>
  <cp:category/>
  <cp:version/>
  <cp:contentType/>
  <cp:contentStatus/>
</cp:coreProperties>
</file>